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4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<sst xmlns="http://schemas.openxmlformats.org/spreadsheetml/2006/main" count="133" uniqueCount="66">
  <si>
    <t>Product Delivery</t>
  </si>
  <si>
    <t>Premium</t>
  </si>
  <si>
    <t>Promotion Costs</t>
  </si>
  <si>
    <t>Production</t>
  </si>
  <si>
    <t>Postage</t>
  </si>
  <si>
    <t>List Costs</t>
  </si>
  <si>
    <t>Lettershopping</t>
  </si>
  <si>
    <t>Revenue</t>
  </si>
  <si>
    <t>Operating Profit</t>
  </si>
  <si>
    <t>Overhead Allocations</t>
  </si>
  <si>
    <t>Creative</t>
  </si>
  <si>
    <t>Others</t>
  </si>
  <si>
    <t>Order Processing</t>
  </si>
  <si>
    <t>Commissions</t>
  </si>
  <si>
    <t>Profit Prior Promotion (PPP)</t>
  </si>
  <si>
    <t>Profit Prior Allocations (PPA)</t>
  </si>
  <si>
    <t>Shipping &amp; Handling</t>
  </si>
  <si>
    <t>Unit Selling Price</t>
  </si>
  <si>
    <t xml:space="preserve"> </t>
  </si>
  <si>
    <t>Product Manufacturing (COGS)</t>
  </si>
  <si>
    <t>Direct Costs (or Per Order Costs)</t>
  </si>
  <si>
    <t>Bank or Credit Card Charges</t>
  </si>
  <si>
    <t>Gross Orders</t>
  </si>
  <si>
    <t>Rejects or Returns</t>
  </si>
  <si>
    <t>Bad Debts</t>
  </si>
  <si>
    <t>Total Direct Cost</t>
  </si>
  <si>
    <t>Total Promotion Cost</t>
  </si>
  <si>
    <t>Gross</t>
  </si>
  <si>
    <t>Unit PPP (or Allowable) Net</t>
  </si>
  <si>
    <t>Net</t>
  </si>
  <si>
    <t>Total Revenue</t>
  </si>
  <si>
    <t>Mailing Quantity</t>
  </si>
  <si>
    <t>Net Pull% (Net Orders)</t>
  </si>
  <si>
    <t>Gross Pull%</t>
  </si>
  <si>
    <t>Per Unit</t>
  </si>
  <si>
    <t>Total</t>
  </si>
  <si>
    <t>Per Unit</t>
  </si>
  <si>
    <t>Total</t>
  </si>
  <si>
    <t>Per M Cost</t>
  </si>
  <si>
    <t>Billing &amp; Collections</t>
  </si>
  <si>
    <t>Mailing Date</t>
  </si>
  <si>
    <t>Marketing Data</t>
  </si>
  <si>
    <t>Financial Data</t>
  </si>
  <si>
    <t>Promotion Campaign Code</t>
  </si>
  <si>
    <t>Ratio</t>
  </si>
  <si>
    <t>Profit</t>
  </si>
  <si>
    <t xml:space="preserve"> </t>
  </si>
  <si>
    <t>Direct Mail Test Planning P&amp;L Analysis Sample - Pricing Testing</t>
  </si>
  <si>
    <t>Test A</t>
  </si>
  <si>
    <t>Test B</t>
  </si>
  <si>
    <t>Test C</t>
  </si>
  <si>
    <t>Regular Price</t>
  </si>
  <si>
    <t>Low Price</t>
  </si>
  <si>
    <t>High Price</t>
  </si>
  <si>
    <t>G Pull Index A</t>
  </si>
  <si>
    <t>G Pull Index B</t>
  </si>
  <si>
    <t>G Pull Index C</t>
  </si>
  <si>
    <t>Price Index</t>
  </si>
  <si>
    <t>Test Summary :</t>
  </si>
  <si>
    <t>Index</t>
  </si>
  <si>
    <t>Price</t>
  </si>
  <si>
    <t>Pull</t>
  </si>
  <si>
    <t>XXX-99999999</t>
  </si>
  <si>
    <t>PPA</t>
  </si>
  <si>
    <t>dd-mm-yy</t>
  </si>
  <si>
    <t>Break Even Pull%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</si>
</sst>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.0_);_(* \(#,##0.0\);_(* &quot;-&quot;??_);_(@_)"/>
    <numFmt numFmtId="175" formatCode="_(* #,##0_);_(* \(#,##0\);_(* &quot;-&quot;??_);_(@_)"/>
    <numFmt numFmtId="176" formatCode="0.0%"/>
    <numFmt numFmtId="177" formatCode="_(* #,##0.0_);_(* \(#,##0.0\);_(* &quot;-&quot;?_);_(@_)"/>
    <numFmt numFmtId="178" formatCode="0.0"/>
    <numFmt numFmtId="179" formatCode="0.00_);[Red]\(0.00\)"/>
    <numFmt numFmtId="180" formatCode="_(* #,##0.000_);_(* \(#,##0.000\);_(* &quot;-&quot;??_);_(@_)"/>
    <numFmt numFmtId="181" formatCode="_(&quot;HK$&quot;* #,##0.0_);_(&quot;HK$&quot;* \(#,##0.0\);_(&quot;HK$&quot;* &quot;-&quot;??_);_(@_)"/>
    <numFmt numFmtId="182" formatCode="_(&quot;HK$&quot;* #,##0_);_(&quot;HK$&quot;* \(#,##0\);_(&quot;HK$&quot;* &quot;-&quot;??_);_(@_)"/>
    <numFmt numFmtId="183" formatCode="0.000%"/>
  </numFmts>
  <fonts count="11">
    <font>
      <sz val="10"/>
      <name val="Trebuchet MS"/>
      <family val="0"/>
    </font>
    <font>
      <sz val="9"/>
      <name val="細明體"/>
      <family val="3"/>
    </font>
    <font>
      <b/>
      <sz val="10"/>
      <name val="Trebuchet MS"/>
      <family val="0"/>
    </font>
    <font>
      <b/>
      <u val="single"/>
      <sz val="10"/>
      <name val="Trebuchet MS"/>
      <family val="2"/>
    </font>
    <font>
      <u val="single"/>
      <sz val="10"/>
      <name val="Trebuchet MS"/>
      <family val="2"/>
    </font>
    <font>
      <u val="singleAccounting"/>
      <sz val="10"/>
      <name val="Trebuchet MS"/>
      <family val="2"/>
    </font>
    <font>
      <b/>
      <u val="single"/>
      <sz val="10"/>
      <color indexed="12"/>
      <name val="Trebuchet MS"/>
      <family val="2"/>
    </font>
    <font>
      <u val="single"/>
      <sz val="10"/>
      <color indexed="12"/>
      <name val="Trebuchet MS"/>
      <family val="2"/>
    </font>
    <font>
      <u val="single"/>
      <sz val="10"/>
      <color indexed="36"/>
      <name val="Trebuchet MS"/>
      <family val="2"/>
    </font>
    <font>
      <b/>
      <u val="single"/>
      <sz val="13"/>
      <name val="Trebuchet MS"/>
      <family val="2"/>
    </font>
    <font>
      <b/>
      <u val="single"/>
      <sz val="10"/>
      <color indexed="1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175" fontId="0" fillId="0" borderId="0" xfId="15" applyNumberFormat="1" applyAlignment="1">
      <alignment horizontal="center"/>
    </xf>
    <xf numFmtId="176" fontId="0" fillId="0" borderId="0" xfId="0" applyNumberFormat="1" applyAlignment="1">
      <alignment/>
    </xf>
    <xf numFmtId="175" fontId="2" fillId="0" borderId="0" xfId="0" applyNumberFormat="1" applyFont="1" applyAlignment="1">
      <alignment horizontal="center"/>
    </xf>
    <xf numFmtId="175" fontId="2" fillId="0" borderId="0" xfId="15" applyNumberFormat="1" applyFont="1" applyAlignment="1">
      <alignment horizontal="center"/>
    </xf>
    <xf numFmtId="10" fontId="2" fillId="0" borderId="0" xfId="21" applyNumberFormat="1" applyFont="1" applyAlignment="1">
      <alignment/>
    </xf>
    <xf numFmtId="169" fontId="0" fillId="0" borderId="0" xfId="17" applyAlignment="1">
      <alignment horizontal="center"/>
    </xf>
    <xf numFmtId="169" fontId="2" fillId="0" borderId="0" xfId="17" applyFont="1" applyAlignment="1">
      <alignment horizontal="center"/>
    </xf>
    <xf numFmtId="169" fontId="0" fillId="0" borderId="0" xfId="17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69" fontId="5" fillId="0" borderId="0" xfId="17" applyFont="1" applyAlignment="1">
      <alignment horizontal="center"/>
    </xf>
    <xf numFmtId="174" fontId="0" fillId="0" borderId="0" xfId="15" applyNumberFormat="1" applyAlignment="1">
      <alignment horizontal="left"/>
    </xf>
    <xf numFmtId="3" fontId="2" fillId="2" borderId="0" xfId="0" applyNumberFormat="1" applyFont="1" applyFill="1" applyAlignment="1">
      <alignment horizontal="right"/>
    </xf>
    <xf numFmtId="176" fontId="0" fillId="2" borderId="0" xfId="21" applyNumberFormat="1" applyFill="1" applyAlignment="1">
      <alignment/>
    </xf>
    <xf numFmtId="169" fontId="0" fillId="2" borderId="0" xfId="17" applyFill="1" applyAlignment="1">
      <alignment horizontal="center"/>
    </xf>
    <xf numFmtId="182" fontId="0" fillId="2" borderId="0" xfId="17" applyNumberFormat="1" applyFill="1" applyAlignment="1">
      <alignment/>
    </xf>
    <xf numFmtId="169" fontId="0" fillId="2" borderId="0" xfId="17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left"/>
    </xf>
    <xf numFmtId="0" fontId="0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3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69" fontId="0" fillId="0" borderId="1" xfId="17" applyBorder="1" applyAlignment="1">
      <alignment horizontal="center"/>
    </xf>
    <xf numFmtId="169" fontId="5" fillId="0" borderId="1" xfId="17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69" fontId="0" fillId="0" borderId="0" xfId="17" applyBorder="1" applyAlignment="1">
      <alignment horizontal="center"/>
    </xf>
    <xf numFmtId="169" fontId="2" fillId="0" borderId="0" xfId="17" applyFont="1" applyBorder="1" applyAlignment="1">
      <alignment horizontal="center"/>
    </xf>
    <xf numFmtId="169" fontId="5" fillId="0" borderId="0" xfId="17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0" xfId="21" applyNumberFormat="1" applyFont="1" applyBorder="1" applyAlignment="1">
      <alignment horizontal="center"/>
    </xf>
    <xf numFmtId="169" fontId="0" fillId="2" borderId="0" xfId="17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9" fontId="2" fillId="0" borderId="1" xfId="17" applyNumberFormat="1" applyFont="1" applyBorder="1" applyAlignment="1">
      <alignment horizontal="center"/>
    </xf>
    <xf numFmtId="176" fontId="0" fillId="0" borderId="1" xfId="21" applyNumberFormat="1" applyFont="1" applyBorder="1" applyAlignment="1">
      <alignment horizontal="center"/>
    </xf>
    <xf numFmtId="176" fontId="2" fillId="0" borderId="1" xfId="21" applyNumberFormat="1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9" fontId="0" fillId="3" borderId="0" xfId="17" applyFill="1" applyBorder="1" applyAlignment="1">
      <alignment horizontal="center"/>
    </xf>
    <xf numFmtId="169" fontId="2" fillId="3" borderId="0" xfId="17" applyFont="1" applyFill="1" applyBorder="1" applyAlignment="1">
      <alignment horizontal="center"/>
    </xf>
    <xf numFmtId="169" fontId="5" fillId="3" borderId="0" xfId="17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0" fontId="2" fillId="3" borderId="0" xfId="2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9" fontId="2" fillId="0" borderId="2" xfId="17" applyFont="1" applyBorder="1" applyAlignment="1">
      <alignment horizontal="center"/>
    </xf>
    <xf numFmtId="15" fontId="0" fillId="2" borderId="0" xfId="0" applyNumberForma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2" fillId="4" borderId="0" xfId="0" applyFont="1" applyFill="1" applyAlignment="1">
      <alignment horizontal="right"/>
    </xf>
    <xf numFmtId="10" fontId="2" fillId="0" borderId="0" xfId="21" applyNumberFormat="1" applyFont="1" applyFill="1" applyAlignment="1">
      <alignment horizontal="center"/>
    </xf>
    <xf numFmtId="10" fontId="0" fillId="2" borderId="0" xfId="21" applyNumberFormat="1" applyFill="1" applyAlignment="1">
      <alignment/>
    </xf>
    <xf numFmtId="10" fontId="0" fillId="2" borderId="0" xfId="0" applyNumberFormat="1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9" fontId="0" fillId="0" borderId="0" xfId="17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4" borderId="0" xfId="0" applyFill="1" applyAlignment="1">
      <alignment horizontal="right"/>
    </xf>
    <xf numFmtId="175" fontId="2" fillId="2" borderId="0" xfId="15" applyNumberFormat="1" applyFont="1" applyFill="1" applyAlignment="1">
      <alignment horizontal="center"/>
    </xf>
    <xf numFmtId="169" fontId="2" fillId="0" borderId="1" xfId="17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4" borderId="0" xfId="0" applyFont="1" applyFill="1" applyAlignment="1">
      <alignment/>
    </xf>
    <xf numFmtId="0" fontId="2" fillId="4" borderId="0" xfId="0" applyFont="1" applyFill="1" applyBorder="1" applyAlignment="1">
      <alignment horizontal="center"/>
    </xf>
    <xf numFmtId="175" fontId="2" fillId="4" borderId="0" xfId="15" applyNumberFormat="1" applyFont="1" applyFill="1" applyBorder="1" applyAlignment="1">
      <alignment horizontal="left"/>
    </xf>
    <xf numFmtId="183" fontId="2" fillId="2" borderId="0" xfId="0" applyNumberFormat="1" applyFont="1" applyFill="1" applyAlignment="1">
      <alignment horizontal="right"/>
    </xf>
    <xf numFmtId="15" fontId="0" fillId="0" borderId="0" xfId="0" applyNumberForma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0" fontId="0" fillId="0" borderId="0" xfId="21" applyNumberFormat="1" applyFill="1" applyAlignment="1">
      <alignment/>
    </xf>
    <xf numFmtId="10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169" fontId="2" fillId="0" borderId="0" xfId="17" applyFont="1" applyFill="1" applyAlignment="1">
      <alignment horizontal="center"/>
    </xf>
    <xf numFmtId="182" fontId="0" fillId="0" borderId="0" xfId="17" applyNumberFormat="1" applyFill="1" applyAlignment="1">
      <alignment/>
    </xf>
    <xf numFmtId="169" fontId="0" fillId="0" borderId="0" xfId="17" applyFill="1" applyAlignment="1">
      <alignment/>
    </xf>
    <xf numFmtId="169" fontId="0" fillId="0" borderId="0" xfId="17" applyFill="1" applyBorder="1" applyAlignment="1">
      <alignment horizontal="center"/>
    </xf>
    <xf numFmtId="15" fontId="0" fillId="0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9" fontId="0" fillId="4" borderId="0" xfId="0" applyNumberFormat="1" applyFill="1" applyAlignment="1">
      <alignment horizontal="center"/>
    </xf>
    <xf numFmtId="183" fontId="0" fillId="4" borderId="0" xfId="0" applyNumberFormat="1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175" fontId="0" fillId="4" borderId="0" xfId="15" applyNumberFormat="1" applyFill="1" applyAlignment="1">
      <alignment horizontal="right"/>
    </xf>
    <xf numFmtId="175" fontId="0" fillId="4" borderId="1" xfId="15" applyNumberFormat="1" applyFill="1" applyBorder="1" applyAlignment="1">
      <alignment horizontal="right"/>
    </xf>
    <xf numFmtId="0" fontId="2" fillId="4" borderId="0" xfId="0" applyFont="1" applyFill="1" applyAlignment="1">
      <alignment horizontal="center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75" fontId="2" fillId="0" borderId="0" xfId="15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4300" y="990600"/>
          <a:ext cx="24288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4300" y="2895600"/>
          <a:ext cx="24288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14300" y="419100"/>
          <a:ext cx="24288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14300" y="9020175"/>
          <a:ext cx="24288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14300" y="9401175"/>
          <a:ext cx="24288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14300" y="10163175"/>
          <a:ext cx="24288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="75" zoomScaleNormal="75" workbookViewId="0" topLeftCell="A38">
      <selection activeCell="D48" sqref="D48"/>
    </sheetView>
  </sheetViews>
  <sheetFormatPr defaultColWidth="9.140625" defaultRowHeight="15"/>
  <cols>
    <col min="1" max="1" width="1.7109375" style="44" customWidth="1"/>
    <col min="2" max="2" width="36.421875" style="20" customWidth="1"/>
    <col min="3" max="3" width="1.7109375" style="44" customWidth="1"/>
    <col min="4" max="4" width="12.8515625" style="0" bestFit="1" customWidth="1"/>
    <col min="5" max="5" width="16.7109375" style="1" bestFit="1" customWidth="1"/>
    <col min="6" max="6" width="19.421875" style="32" bestFit="1" customWidth="1"/>
    <col min="7" max="7" width="7.7109375" style="28" bestFit="1" customWidth="1"/>
    <col min="8" max="8" width="12.8515625" style="0" bestFit="1" customWidth="1"/>
    <col min="9" max="9" width="16.7109375" style="1" bestFit="1" customWidth="1"/>
    <col min="10" max="10" width="19.421875" style="32" bestFit="1" customWidth="1"/>
    <col min="11" max="11" width="7.7109375" style="28" bestFit="1" customWidth="1"/>
    <col min="12" max="12" width="12.8515625" style="0" bestFit="1" customWidth="1"/>
    <col min="13" max="13" width="16.7109375" style="1" bestFit="1" customWidth="1"/>
    <col min="14" max="14" width="19.421875" style="32" bestFit="1" customWidth="1"/>
    <col min="15" max="15" width="9.57421875" style="28" bestFit="1" customWidth="1"/>
  </cols>
  <sheetData>
    <row r="1" spans="1:15" ht="18">
      <c r="A1" s="51"/>
      <c r="B1" s="58" t="s">
        <v>47</v>
      </c>
      <c r="C1" s="51"/>
      <c r="G1" s="32"/>
      <c r="K1" s="32"/>
      <c r="O1" s="32"/>
    </row>
    <row r="2" spans="1:15" ht="15">
      <c r="A2" s="51"/>
      <c r="B2" s="27"/>
      <c r="C2" s="51"/>
      <c r="G2" s="32"/>
      <c r="K2" s="32"/>
      <c r="O2" s="32"/>
    </row>
    <row r="3" spans="2:13" ht="15">
      <c r="B3" s="56" t="s">
        <v>43</v>
      </c>
      <c r="D3" s="27"/>
      <c r="E3" s="54" t="s">
        <v>62</v>
      </c>
      <c r="H3" s="27"/>
      <c r="I3" s="67" t="str">
        <f>+E3</f>
        <v>XXX-99999999</v>
      </c>
      <c r="L3" s="27"/>
      <c r="M3" s="67" t="str">
        <f>+E3</f>
        <v>XXX-99999999</v>
      </c>
    </row>
    <row r="4" spans="1:15" s="65" customFormat="1" ht="15">
      <c r="A4" s="49"/>
      <c r="B4" s="19"/>
      <c r="C4" s="49"/>
      <c r="D4" s="10"/>
      <c r="E4" s="103" t="s">
        <v>48</v>
      </c>
      <c r="F4" s="37"/>
      <c r="G4" s="63"/>
      <c r="H4" s="10"/>
      <c r="I4" s="103" t="s">
        <v>49</v>
      </c>
      <c r="J4" s="37"/>
      <c r="K4" s="63"/>
      <c r="L4" s="10"/>
      <c r="M4" s="103" t="s">
        <v>50</v>
      </c>
      <c r="N4" s="37"/>
      <c r="O4" s="63"/>
    </row>
    <row r="5" spans="1:15" s="65" customFormat="1" ht="15">
      <c r="A5" s="49"/>
      <c r="B5" s="21"/>
      <c r="C5" s="49"/>
      <c r="D5" s="64" t="s">
        <v>18</v>
      </c>
      <c r="E5" s="100" t="s">
        <v>51</v>
      </c>
      <c r="F5" s="104" t="s">
        <v>63</v>
      </c>
      <c r="G5" s="63"/>
      <c r="H5" s="64" t="s">
        <v>18</v>
      </c>
      <c r="I5" s="101" t="s">
        <v>52</v>
      </c>
      <c r="J5" s="104" t="s">
        <v>63</v>
      </c>
      <c r="K5" s="63"/>
      <c r="L5" s="64" t="s">
        <v>18</v>
      </c>
      <c r="M5" s="102" t="s">
        <v>53</v>
      </c>
      <c r="N5" s="104" t="s">
        <v>63</v>
      </c>
      <c r="O5" s="63"/>
    </row>
    <row r="6" spans="2:14" ht="15">
      <c r="B6" s="56" t="s">
        <v>41</v>
      </c>
      <c r="F6" s="71">
        <f>+F50</f>
        <v>0</v>
      </c>
      <c r="J6" s="71">
        <f>+J50</f>
        <v>0</v>
      </c>
      <c r="N6" s="71">
        <f>+N50</f>
        <v>0</v>
      </c>
    </row>
    <row r="7" ht="15">
      <c r="B7" s="19"/>
    </row>
    <row r="8" spans="2:13" ht="15">
      <c r="B8" s="21" t="s">
        <v>40</v>
      </c>
      <c r="E8" s="53" t="s">
        <v>64</v>
      </c>
      <c r="I8" s="77" t="str">
        <f>+E8</f>
        <v>dd-mm-yy</v>
      </c>
      <c r="M8" s="87" t="str">
        <f>+E8</f>
        <v>dd-mm-yy</v>
      </c>
    </row>
    <row r="9" spans="2:14" ht="15">
      <c r="B9" s="21" t="s">
        <v>31</v>
      </c>
      <c r="E9" s="14">
        <v>0</v>
      </c>
      <c r="F9" s="32" t="s">
        <v>54</v>
      </c>
      <c r="I9" s="78">
        <f>+E9</f>
        <v>0</v>
      </c>
      <c r="J9" s="32" t="s">
        <v>55</v>
      </c>
      <c r="M9" s="78">
        <f>+E9</f>
        <v>0</v>
      </c>
      <c r="N9" s="32" t="s">
        <v>56</v>
      </c>
    </row>
    <row r="10" spans="2:14" ht="15">
      <c r="B10" s="73" t="s">
        <v>33</v>
      </c>
      <c r="D10" s="72" t="s">
        <v>46</v>
      </c>
      <c r="E10" s="76">
        <v>0</v>
      </c>
      <c r="F10" s="74">
        <v>100</v>
      </c>
      <c r="H10" s="72" t="s">
        <v>46</v>
      </c>
      <c r="I10" s="76">
        <v>0.05031</v>
      </c>
      <c r="J10" s="75" t="e">
        <f>+I10/E$10*100</f>
        <v>#DIV/0!</v>
      </c>
      <c r="L10" s="72" t="s">
        <v>46</v>
      </c>
      <c r="M10" s="76">
        <v>0.03193</v>
      </c>
      <c r="N10" s="75">
        <f>+M10/I$10*100</f>
        <v>63.466507652554164</v>
      </c>
    </row>
    <row r="11" spans="2:13" ht="15">
      <c r="B11" s="20" t="s">
        <v>22</v>
      </c>
      <c r="E11" s="2">
        <f>+E9*E10</f>
        <v>0</v>
      </c>
      <c r="I11" s="2">
        <f>+I9*I10</f>
        <v>0</v>
      </c>
      <c r="M11" s="2">
        <f>+M9*M10</f>
        <v>0</v>
      </c>
    </row>
    <row r="12" spans="2:13" ht="15">
      <c r="B12" s="22" t="s">
        <v>23</v>
      </c>
      <c r="D12" s="15">
        <v>0</v>
      </c>
      <c r="E12" s="13">
        <f>+D12*E11</f>
        <v>0</v>
      </c>
      <c r="H12" s="15">
        <v>0</v>
      </c>
      <c r="I12" s="13">
        <f>+H12*I11</f>
        <v>0</v>
      </c>
      <c r="L12" s="15">
        <v>0</v>
      </c>
      <c r="M12" s="13">
        <f>+L12*M11</f>
        <v>0</v>
      </c>
    </row>
    <row r="13" spans="2:13" ht="15">
      <c r="B13" s="22" t="s">
        <v>24</v>
      </c>
      <c r="D13" s="15">
        <v>0</v>
      </c>
      <c r="E13" s="13">
        <f>+D13*E11</f>
        <v>0</v>
      </c>
      <c r="H13" s="15">
        <v>0</v>
      </c>
      <c r="I13" s="13">
        <f>+H13*I11</f>
        <v>0</v>
      </c>
      <c r="L13" s="15">
        <v>0</v>
      </c>
      <c r="M13" s="13">
        <f>+L13*M11</f>
        <v>0</v>
      </c>
    </row>
    <row r="14" spans="2:13" ht="15">
      <c r="B14" s="21" t="s">
        <v>32</v>
      </c>
      <c r="D14" s="6" t="e">
        <f>+E14/E9</f>
        <v>#DIV/0!</v>
      </c>
      <c r="E14" s="5">
        <f>+E11-E12-E13</f>
        <v>0</v>
      </c>
      <c r="H14" s="6" t="e">
        <f>+I14/I9</f>
        <v>#DIV/0!</v>
      </c>
      <c r="I14" s="5">
        <f>+I11-I12-I13</f>
        <v>0</v>
      </c>
      <c r="L14" s="6" t="e">
        <f>+M14/M9</f>
        <v>#DIV/0!</v>
      </c>
      <c r="M14" s="5">
        <f>+M11-M12-M13</f>
        <v>0</v>
      </c>
    </row>
    <row r="16" spans="2:15" ht="15">
      <c r="B16" s="56" t="s">
        <v>42</v>
      </c>
      <c r="G16" s="63" t="s">
        <v>45</v>
      </c>
      <c r="K16" s="63" t="s">
        <v>45</v>
      </c>
      <c r="O16" s="63" t="s">
        <v>45</v>
      </c>
    </row>
    <row r="17" spans="7:15" ht="15">
      <c r="G17" s="40" t="s">
        <v>44</v>
      </c>
      <c r="K17" s="40" t="s">
        <v>44</v>
      </c>
      <c r="O17" s="40" t="s">
        <v>44</v>
      </c>
    </row>
    <row r="18" spans="1:15" ht="15">
      <c r="A18" s="45"/>
      <c r="B18" s="21" t="s">
        <v>7</v>
      </c>
      <c r="C18" s="45"/>
      <c r="E18" s="11" t="s">
        <v>34</v>
      </c>
      <c r="F18" s="33" t="s">
        <v>35</v>
      </c>
      <c r="G18" s="29"/>
      <c r="I18" s="11" t="s">
        <v>34</v>
      </c>
      <c r="J18" s="33" t="s">
        <v>35</v>
      </c>
      <c r="K18" s="29"/>
      <c r="M18" s="11" t="s">
        <v>34</v>
      </c>
      <c r="N18" s="33" t="s">
        <v>35</v>
      </c>
      <c r="O18" s="29"/>
    </row>
    <row r="19" spans="1:15" ht="15">
      <c r="A19" s="46"/>
      <c r="B19" s="22" t="s">
        <v>17</v>
      </c>
      <c r="C19" s="46"/>
      <c r="E19" s="16">
        <v>0</v>
      </c>
      <c r="F19" s="34">
        <f>+E19*E$14</f>
        <v>0</v>
      </c>
      <c r="G19" s="30"/>
      <c r="I19" s="16">
        <v>0</v>
      </c>
      <c r="J19" s="34">
        <f>+I19*I$14</f>
        <v>0</v>
      </c>
      <c r="K19" s="30"/>
      <c r="M19" s="16">
        <v>0</v>
      </c>
      <c r="N19" s="34">
        <f>+M19*M$14</f>
        <v>0</v>
      </c>
      <c r="O19" s="30"/>
    </row>
    <row r="20" spans="1:15" s="65" customFormat="1" ht="15">
      <c r="A20" s="47"/>
      <c r="B20" s="59" t="s">
        <v>57</v>
      </c>
      <c r="C20" s="47"/>
      <c r="E20" s="69">
        <v>100</v>
      </c>
      <c r="F20" s="35"/>
      <c r="G20" s="70"/>
      <c r="I20" s="99" t="e">
        <f>+I19/E19*100</f>
        <v>#DIV/0!</v>
      </c>
      <c r="J20" s="35"/>
      <c r="K20" s="70"/>
      <c r="M20" s="99" t="e">
        <f>+M19/E19*100</f>
        <v>#DIV/0!</v>
      </c>
      <c r="N20" s="35"/>
      <c r="O20" s="70"/>
    </row>
    <row r="21" spans="1:15" ht="15">
      <c r="A21" s="46"/>
      <c r="B21" s="22" t="s">
        <v>16</v>
      </c>
      <c r="C21" s="46"/>
      <c r="E21" s="16">
        <v>0</v>
      </c>
      <c r="F21" s="34">
        <f>+E21*E$14</f>
        <v>0</v>
      </c>
      <c r="G21" s="30"/>
      <c r="I21" s="66">
        <f>+E21</f>
        <v>0</v>
      </c>
      <c r="J21" s="34">
        <f>+I21*I$14</f>
        <v>0</v>
      </c>
      <c r="K21" s="30"/>
      <c r="M21" s="66">
        <f>+E21</f>
        <v>0</v>
      </c>
      <c r="N21" s="34">
        <f>+M21*M$14</f>
        <v>0</v>
      </c>
      <c r="O21" s="30"/>
    </row>
    <row r="22" spans="1:15" ht="15">
      <c r="A22" s="47"/>
      <c r="B22" s="23" t="s">
        <v>30</v>
      </c>
      <c r="C22" s="47"/>
      <c r="E22" s="8">
        <f>+E19+E21</f>
        <v>0</v>
      </c>
      <c r="F22" s="35">
        <f>+F19+F21</f>
        <v>0</v>
      </c>
      <c r="G22" s="41">
        <v>1</v>
      </c>
      <c r="I22" s="8">
        <f>+I19+I21</f>
        <v>0</v>
      </c>
      <c r="J22" s="35">
        <f>+J19+J21</f>
        <v>0</v>
      </c>
      <c r="K22" s="41">
        <v>1</v>
      </c>
      <c r="M22" s="8">
        <f>+M19+M21</f>
        <v>0</v>
      </c>
      <c r="N22" s="35">
        <f>+N19+N21</f>
        <v>0</v>
      </c>
      <c r="O22" s="41">
        <v>1</v>
      </c>
    </row>
    <row r="23" spans="1:15" ht="15">
      <c r="A23" s="46"/>
      <c r="C23" s="46"/>
      <c r="E23" s="7"/>
      <c r="F23" s="34"/>
      <c r="G23" s="30"/>
      <c r="I23" s="7"/>
      <c r="J23" s="34"/>
      <c r="K23" s="30"/>
      <c r="M23" s="7"/>
      <c r="N23" s="34"/>
      <c r="O23" s="30"/>
    </row>
    <row r="24" spans="1:15" ht="17.25">
      <c r="A24" s="48"/>
      <c r="B24" s="21" t="s">
        <v>20</v>
      </c>
      <c r="C24" s="48"/>
      <c r="E24" s="12" t="s">
        <v>36</v>
      </c>
      <c r="F24" s="36" t="s">
        <v>37</v>
      </c>
      <c r="G24" s="31"/>
      <c r="I24" s="12" t="s">
        <v>36</v>
      </c>
      <c r="J24" s="36" t="s">
        <v>37</v>
      </c>
      <c r="K24" s="31"/>
      <c r="M24" s="12" t="s">
        <v>36</v>
      </c>
      <c r="N24" s="36" t="s">
        <v>37</v>
      </c>
      <c r="O24" s="31"/>
    </row>
    <row r="25" spans="1:15" ht="15">
      <c r="A25" s="46"/>
      <c r="B25" s="22" t="s">
        <v>19</v>
      </c>
      <c r="C25" s="46"/>
      <c r="E25" s="16">
        <v>0</v>
      </c>
      <c r="F25" s="34">
        <f>+E25*(E11-E12)</f>
        <v>0</v>
      </c>
      <c r="G25" s="42" t="e">
        <f>+F25/F$22</f>
        <v>#DIV/0!</v>
      </c>
      <c r="H25" s="79"/>
      <c r="I25" s="66">
        <f>+E25</f>
        <v>0</v>
      </c>
      <c r="J25" s="34">
        <f>+I25*(I11-I12)</f>
        <v>0</v>
      </c>
      <c r="K25" s="42" t="e">
        <f>+J25/J$22</f>
        <v>#DIV/0!</v>
      </c>
      <c r="L25" s="79"/>
      <c r="M25" s="66">
        <f>+E25</f>
        <v>0</v>
      </c>
      <c r="N25" s="34">
        <f>+M25*(M11-M12)</f>
        <v>0</v>
      </c>
      <c r="O25" s="42" t="e">
        <f>+N25/N$22</f>
        <v>#DIV/0!</v>
      </c>
    </row>
    <row r="26" spans="1:15" ht="15">
      <c r="A26" s="46"/>
      <c r="B26" s="22" t="s">
        <v>12</v>
      </c>
      <c r="C26" s="46"/>
      <c r="E26" s="16">
        <v>0</v>
      </c>
      <c r="F26" s="34">
        <f>+E26*E11</f>
        <v>0</v>
      </c>
      <c r="G26" s="42" t="e">
        <f aca="true" t="shared" si="0" ref="G26:G31">+F26/F$22</f>
        <v>#DIV/0!</v>
      </c>
      <c r="H26" s="79"/>
      <c r="I26" s="66">
        <f>+E26</f>
        <v>0</v>
      </c>
      <c r="J26" s="34">
        <f>+I26*I11</f>
        <v>0</v>
      </c>
      <c r="K26" s="42" t="e">
        <f aca="true" t="shared" si="1" ref="K26:K31">+J26/J$22</f>
        <v>#DIV/0!</v>
      </c>
      <c r="L26" s="79"/>
      <c r="M26" s="66">
        <f>+E26</f>
        <v>0</v>
      </c>
      <c r="N26" s="34">
        <f>+M26*M11</f>
        <v>0</v>
      </c>
      <c r="O26" s="42" t="e">
        <f aca="true" t="shared" si="2" ref="O26:O31">+N26/N$22</f>
        <v>#DIV/0!</v>
      </c>
    </row>
    <row r="27" spans="1:15" ht="15">
      <c r="A27" s="46"/>
      <c r="B27" s="22" t="s">
        <v>0</v>
      </c>
      <c r="C27" s="46"/>
      <c r="E27" s="16">
        <v>0</v>
      </c>
      <c r="F27" s="34">
        <f>+E27*E11</f>
        <v>0</v>
      </c>
      <c r="G27" s="42" t="e">
        <f t="shared" si="0"/>
        <v>#DIV/0!</v>
      </c>
      <c r="H27" s="79"/>
      <c r="I27" s="66">
        <f>+E27</f>
        <v>0</v>
      </c>
      <c r="J27" s="34">
        <f>+I27*I11</f>
        <v>0</v>
      </c>
      <c r="K27" s="42" t="e">
        <f t="shared" si="1"/>
        <v>#DIV/0!</v>
      </c>
      <c r="L27" s="79"/>
      <c r="M27" s="66">
        <f>+E27</f>
        <v>0</v>
      </c>
      <c r="N27" s="34">
        <f>+M27*M11</f>
        <v>0</v>
      </c>
      <c r="O27" s="42" t="e">
        <f t="shared" si="2"/>
        <v>#DIV/0!</v>
      </c>
    </row>
    <row r="28" spans="1:15" ht="15">
      <c r="A28" s="46"/>
      <c r="B28" s="22" t="s">
        <v>1</v>
      </c>
      <c r="C28" s="46"/>
      <c r="E28" s="16">
        <v>0</v>
      </c>
      <c r="F28" s="34">
        <f>+E28*E11</f>
        <v>0</v>
      </c>
      <c r="G28" s="42" t="e">
        <f t="shared" si="0"/>
        <v>#DIV/0!</v>
      </c>
      <c r="H28" s="79"/>
      <c r="I28" s="66">
        <f>+E28</f>
        <v>0</v>
      </c>
      <c r="J28" s="34">
        <f>+I28*I11</f>
        <v>0</v>
      </c>
      <c r="K28" s="42" t="e">
        <f t="shared" si="1"/>
        <v>#DIV/0!</v>
      </c>
      <c r="L28" s="79"/>
      <c r="M28" s="66">
        <f>+E28</f>
        <v>0</v>
      </c>
      <c r="N28" s="34">
        <f>+M28*M11</f>
        <v>0</v>
      </c>
      <c r="O28" s="42" t="e">
        <f t="shared" si="2"/>
        <v>#DIV/0!</v>
      </c>
    </row>
    <row r="29" spans="1:15" ht="15">
      <c r="A29" s="46"/>
      <c r="B29" s="22" t="s">
        <v>39</v>
      </c>
      <c r="C29" s="46"/>
      <c r="E29" s="16">
        <v>0</v>
      </c>
      <c r="F29" s="34">
        <f>+E29*E11</f>
        <v>0</v>
      </c>
      <c r="G29" s="42" t="e">
        <f t="shared" si="0"/>
        <v>#DIV/0!</v>
      </c>
      <c r="H29" s="79"/>
      <c r="I29" s="66">
        <f>+E29</f>
        <v>0</v>
      </c>
      <c r="J29" s="34">
        <f>+I29*I11</f>
        <v>0</v>
      </c>
      <c r="K29" s="42" t="e">
        <f t="shared" si="1"/>
        <v>#DIV/0!</v>
      </c>
      <c r="L29" s="79"/>
      <c r="M29" s="66">
        <f>+E29</f>
        <v>0</v>
      </c>
      <c r="N29" s="34">
        <f>+M29*M11</f>
        <v>0</v>
      </c>
      <c r="O29" s="42" t="e">
        <f t="shared" si="2"/>
        <v>#DIV/0!</v>
      </c>
    </row>
    <row r="30" spans="1:15" ht="15">
      <c r="A30" s="46"/>
      <c r="B30" s="22" t="s">
        <v>21</v>
      </c>
      <c r="C30" s="46"/>
      <c r="D30" s="61">
        <v>0</v>
      </c>
      <c r="E30" s="7">
        <f>+D30*E22</f>
        <v>0</v>
      </c>
      <c r="F30" s="34">
        <f>+E30*E14</f>
        <v>0</v>
      </c>
      <c r="G30" s="42" t="e">
        <f t="shared" si="0"/>
        <v>#DIV/0!</v>
      </c>
      <c r="H30" s="80">
        <f>+D30</f>
        <v>0</v>
      </c>
      <c r="I30" s="66">
        <f>+H30*I22</f>
        <v>0</v>
      </c>
      <c r="J30" s="34">
        <f>+I30*I14</f>
        <v>0</v>
      </c>
      <c r="K30" s="42" t="e">
        <f t="shared" si="1"/>
        <v>#DIV/0!</v>
      </c>
      <c r="L30" s="80">
        <f>+D30</f>
        <v>0</v>
      </c>
      <c r="M30" s="66">
        <f>+L30*M22</f>
        <v>0</v>
      </c>
      <c r="N30" s="34">
        <f>+M30*M14</f>
        <v>0</v>
      </c>
      <c r="O30" s="42" t="e">
        <f t="shared" si="2"/>
        <v>#DIV/0!</v>
      </c>
    </row>
    <row r="31" spans="1:15" ht="15">
      <c r="A31" s="46"/>
      <c r="B31" s="22" t="s">
        <v>13</v>
      </c>
      <c r="C31" s="46"/>
      <c r="D31" s="62">
        <v>0</v>
      </c>
      <c r="E31" s="7">
        <f>+D31*E22</f>
        <v>0</v>
      </c>
      <c r="F31" s="34">
        <f>+E31*E14</f>
        <v>0</v>
      </c>
      <c r="G31" s="42" t="e">
        <f t="shared" si="0"/>
        <v>#DIV/0!</v>
      </c>
      <c r="H31" s="81">
        <f>+D31</f>
        <v>0</v>
      </c>
      <c r="I31" s="66">
        <f>+H31*I22</f>
        <v>0</v>
      </c>
      <c r="J31" s="34">
        <f>+I31*I14</f>
        <v>0</v>
      </c>
      <c r="K31" s="42" t="e">
        <f t="shared" si="1"/>
        <v>#DIV/0!</v>
      </c>
      <c r="L31" s="81">
        <f>+D31</f>
        <v>0</v>
      </c>
      <c r="M31" s="66">
        <f>+L31*M22</f>
        <v>0</v>
      </c>
      <c r="N31" s="34">
        <f>+M31*M14</f>
        <v>0</v>
      </c>
      <c r="O31" s="42" t="e">
        <f t="shared" si="2"/>
        <v>#DIV/0!</v>
      </c>
    </row>
    <row r="32" spans="1:15" ht="15">
      <c r="A32" s="47"/>
      <c r="B32" s="23" t="s">
        <v>25</v>
      </c>
      <c r="C32" s="47"/>
      <c r="D32" s="3"/>
      <c r="E32" s="8" t="e">
        <f>+F32/E14</f>
        <v>#DIV/0!</v>
      </c>
      <c r="F32" s="35">
        <f>+SUM(F25:F31)</f>
        <v>0</v>
      </c>
      <c r="G32" s="43" t="e">
        <f>+F32/F$22</f>
        <v>#DIV/0!</v>
      </c>
      <c r="H32" s="82"/>
      <c r="I32" s="83" t="e">
        <f>+J32/I14</f>
        <v>#DIV/0!</v>
      </c>
      <c r="J32" s="35">
        <f>+SUM(J25:J31)</f>
        <v>0</v>
      </c>
      <c r="K32" s="43" t="e">
        <f>+J32/J$22</f>
        <v>#DIV/0!</v>
      </c>
      <c r="L32" s="3"/>
      <c r="M32" s="8" t="e">
        <f>+N32/M14</f>
        <v>#DIV/0!</v>
      </c>
      <c r="N32" s="35">
        <f>+SUM(N25:N31)</f>
        <v>0</v>
      </c>
      <c r="O32" s="43" t="e">
        <f>+N32/N$22</f>
        <v>#DIV/0!</v>
      </c>
    </row>
    <row r="33" spans="1:15" ht="15">
      <c r="A33" s="46"/>
      <c r="C33" s="46"/>
      <c r="E33" s="7"/>
      <c r="F33" s="34"/>
      <c r="G33" s="43" t="s">
        <v>18</v>
      </c>
      <c r="I33" s="7"/>
      <c r="J33" s="34"/>
      <c r="K33" s="43" t="s">
        <v>18</v>
      </c>
      <c r="M33" s="7"/>
      <c r="N33" s="34"/>
      <c r="O33" s="43" t="s">
        <v>18</v>
      </c>
    </row>
    <row r="34" spans="1:15" ht="15">
      <c r="A34" s="47"/>
      <c r="B34" s="24" t="s">
        <v>14</v>
      </c>
      <c r="C34" s="47"/>
      <c r="E34" s="8" t="s">
        <v>18</v>
      </c>
      <c r="F34" s="35">
        <f>+F22-F32</f>
        <v>0</v>
      </c>
      <c r="G34" s="43" t="e">
        <f aca="true" t="shared" si="3" ref="G34:G54">+F34/F$22</f>
        <v>#DIV/0!</v>
      </c>
      <c r="I34" s="8" t="s">
        <v>18</v>
      </c>
      <c r="J34" s="35">
        <f>+J22-J32</f>
        <v>0</v>
      </c>
      <c r="K34" s="43" t="e">
        <f aca="true" t="shared" si="4" ref="K34:K54">+J34/J$22</f>
        <v>#DIV/0!</v>
      </c>
      <c r="M34" s="8" t="s">
        <v>18</v>
      </c>
      <c r="N34" s="35">
        <f>+N22-N32</f>
        <v>0</v>
      </c>
      <c r="O34" s="43" t="e">
        <f aca="true" t="shared" si="5" ref="O34:O54">+N34/N$22</f>
        <v>#DIV/0!</v>
      </c>
    </row>
    <row r="35" spans="1:15" ht="15">
      <c r="A35" s="46"/>
      <c r="B35" s="24"/>
      <c r="C35" s="46"/>
      <c r="E35" s="7"/>
      <c r="F35" s="34"/>
      <c r="G35" s="43" t="s">
        <v>18</v>
      </c>
      <c r="I35" s="7"/>
      <c r="J35" s="34"/>
      <c r="K35" s="43" t="s">
        <v>18</v>
      </c>
      <c r="M35" s="7"/>
      <c r="N35" s="34"/>
      <c r="O35" s="43" t="s">
        <v>18</v>
      </c>
    </row>
    <row r="36" spans="1:15" ht="15">
      <c r="A36" s="46"/>
      <c r="B36" s="24" t="s">
        <v>28</v>
      </c>
      <c r="C36" s="46"/>
      <c r="E36" s="8" t="e">
        <f>+E22-E32</f>
        <v>#DIV/0!</v>
      </c>
      <c r="F36" s="34" t="e">
        <f>+F34/E14</f>
        <v>#DIV/0!</v>
      </c>
      <c r="G36" s="43" t="s">
        <v>18</v>
      </c>
      <c r="I36" s="8" t="e">
        <f>+I22-I32</f>
        <v>#DIV/0!</v>
      </c>
      <c r="J36" s="34" t="e">
        <f>+J34/I14</f>
        <v>#DIV/0!</v>
      </c>
      <c r="K36" s="43" t="s">
        <v>18</v>
      </c>
      <c r="M36" s="8" t="e">
        <f>+M22-M32</f>
        <v>#DIV/0!</v>
      </c>
      <c r="N36" s="34" t="e">
        <f>+N34/M14</f>
        <v>#DIV/0!</v>
      </c>
      <c r="O36" s="43" t="s">
        <v>18</v>
      </c>
    </row>
    <row r="37" spans="7:15" ht="15">
      <c r="G37" s="43" t="s">
        <v>18</v>
      </c>
      <c r="K37" s="43" t="s">
        <v>18</v>
      </c>
      <c r="O37" s="43" t="s">
        <v>18</v>
      </c>
    </row>
    <row r="38" spans="1:15" ht="15">
      <c r="A38" s="45"/>
      <c r="B38" s="24" t="s">
        <v>2</v>
      </c>
      <c r="C38" s="45"/>
      <c r="E38" s="11" t="s">
        <v>38</v>
      </c>
      <c r="F38" s="33" t="s">
        <v>37</v>
      </c>
      <c r="G38" s="43" t="s">
        <v>18</v>
      </c>
      <c r="I38" s="11" t="s">
        <v>38</v>
      </c>
      <c r="J38" s="33" t="s">
        <v>37</v>
      </c>
      <c r="K38" s="43" t="s">
        <v>18</v>
      </c>
      <c r="M38" s="11" t="s">
        <v>38</v>
      </c>
      <c r="N38" s="33" t="s">
        <v>37</v>
      </c>
      <c r="O38" s="43" t="s">
        <v>18</v>
      </c>
    </row>
    <row r="39" spans="1:15" ht="15">
      <c r="A39" s="46"/>
      <c r="B39" s="25" t="s">
        <v>10</v>
      </c>
      <c r="C39" s="46"/>
      <c r="D39" s="17">
        <v>0</v>
      </c>
      <c r="E39" s="7" t="e">
        <f>+D39/E9*1000</f>
        <v>#DIV/0!</v>
      </c>
      <c r="F39" s="34">
        <f>+D39</f>
        <v>0</v>
      </c>
      <c r="G39" s="42" t="e">
        <f t="shared" si="3"/>
        <v>#DIV/0!</v>
      </c>
      <c r="H39" s="84">
        <f aca="true" t="shared" si="6" ref="H39:H44">+D39</f>
        <v>0</v>
      </c>
      <c r="I39" s="7" t="e">
        <f>+H39/I9*1000</f>
        <v>#DIV/0!</v>
      </c>
      <c r="J39" s="34">
        <f>+H39</f>
        <v>0</v>
      </c>
      <c r="K39" s="42" t="e">
        <f t="shared" si="4"/>
        <v>#DIV/0!</v>
      </c>
      <c r="L39" s="84">
        <f aca="true" t="shared" si="7" ref="L39:L44">+D39</f>
        <v>0</v>
      </c>
      <c r="M39" s="7" t="e">
        <f>+L39/M9*1000</f>
        <v>#DIV/0!</v>
      </c>
      <c r="N39" s="34">
        <f>+L39</f>
        <v>0</v>
      </c>
      <c r="O39" s="42" t="e">
        <f t="shared" si="5"/>
        <v>#DIV/0!</v>
      </c>
    </row>
    <row r="40" spans="1:15" ht="15">
      <c r="A40" s="46"/>
      <c r="B40" s="22" t="s">
        <v>3</v>
      </c>
      <c r="C40" s="46"/>
      <c r="D40" s="18">
        <v>0</v>
      </c>
      <c r="E40" s="7">
        <f>+D40*1000</f>
        <v>0</v>
      </c>
      <c r="F40" s="34">
        <f>+D40*E$9</f>
        <v>0</v>
      </c>
      <c r="G40" s="42" t="e">
        <f t="shared" si="3"/>
        <v>#DIV/0!</v>
      </c>
      <c r="H40" s="85">
        <f t="shared" si="6"/>
        <v>0</v>
      </c>
      <c r="I40" s="7">
        <f>+H40*1000</f>
        <v>0</v>
      </c>
      <c r="J40" s="34">
        <f>+H40*I$9</f>
        <v>0</v>
      </c>
      <c r="K40" s="42" t="e">
        <f t="shared" si="4"/>
        <v>#DIV/0!</v>
      </c>
      <c r="L40" s="85">
        <f t="shared" si="7"/>
        <v>0</v>
      </c>
      <c r="M40" s="7">
        <f>+L40*1000</f>
        <v>0</v>
      </c>
      <c r="N40" s="34">
        <f>+L40*M$9</f>
        <v>0</v>
      </c>
      <c r="O40" s="42" t="e">
        <f t="shared" si="5"/>
        <v>#DIV/0!</v>
      </c>
    </row>
    <row r="41" spans="1:15" ht="15">
      <c r="A41" s="46"/>
      <c r="B41" s="22" t="s">
        <v>4</v>
      </c>
      <c r="C41" s="46"/>
      <c r="D41" s="18">
        <v>0</v>
      </c>
      <c r="E41" s="7">
        <f>+D41*1000</f>
        <v>0</v>
      </c>
      <c r="F41" s="34">
        <f>+D41*E$9</f>
        <v>0</v>
      </c>
      <c r="G41" s="42" t="e">
        <f t="shared" si="3"/>
        <v>#DIV/0!</v>
      </c>
      <c r="H41" s="85">
        <f t="shared" si="6"/>
        <v>0</v>
      </c>
      <c r="I41" s="7">
        <f>+H41*1000</f>
        <v>0</v>
      </c>
      <c r="J41" s="34">
        <f>+H41*I$9</f>
        <v>0</v>
      </c>
      <c r="K41" s="42" t="e">
        <f t="shared" si="4"/>
        <v>#DIV/0!</v>
      </c>
      <c r="L41" s="85">
        <f t="shared" si="7"/>
        <v>0</v>
      </c>
      <c r="M41" s="7">
        <f>+L41*1000</f>
        <v>0</v>
      </c>
      <c r="N41" s="34">
        <f>+L41*M$9</f>
        <v>0</v>
      </c>
      <c r="O41" s="42" t="e">
        <f t="shared" si="5"/>
        <v>#DIV/0!</v>
      </c>
    </row>
    <row r="42" spans="1:15" ht="15">
      <c r="A42" s="46"/>
      <c r="B42" s="22" t="s">
        <v>5</v>
      </c>
      <c r="C42" s="46"/>
      <c r="D42" s="18">
        <v>0</v>
      </c>
      <c r="E42" s="7">
        <f>+D42*1000</f>
        <v>0</v>
      </c>
      <c r="F42" s="34">
        <f>+D42*E$9</f>
        <v>0</v>
      </c>
      <c r="G42" s="42" t="e">
        <f t="shared" si="3"/>
        <v>#DIV/0!</v>
      </c>
      <c r="H42" s="85">
        <f t="shared" si="6"/>
        <v>0</v>
      </c>
      <c r="I42" s="7">
        <f>+H42*1000</f>
        <v>0</v>
      </c>
      <c r="J42" s="34">
        <f>+H42*I$9</f>
        <v>0</v>
      </c>
      <c r="K42" s="42" t="e">
        <f t="shared" si="4"/>
        <v>#DIV/0!</v>
      </c>
      <c r="L42" s="85">
        <f t="shared" si="7"/>
        <v>0</v>
      </c>
      <c r="M42" s="7">
        <f>+L42*1000</f>
        <v>0</v>
      </c>
      <c r="N42" s="34">
        <f>+L42*M$9</f>
        <v>0</v>
      </c>
      <c r="O42" s="42" t="e">
        <f t="shared" si="5"/>
        <v>#DIV/0!</v>
      </c>
    </row>
    <row r="43" spans="1:15" ht="15">
      <c r="A43" s="46"/>
      <c r="B43" s="22" t="s">
        <v>6</v>
      </c>
      <c r="C43" s="46"/>
      <c r="D43" s="18">
        <v>0</v>
      </c>
      <c r="E43" s="7">
        <f>+D43*1000</f>
        <v>0</v>
      </c>
      <c r="F43" s="34">
        <f>+D43*E$9</f>
        <v>0</v>
      </c>
      <c r="G43" s="42" t="e">
        <f t="shared" si="3"/>
        <v>#DIV/0!</v>
      </c>
      <c r="H43" s="85">
        <f t="shared" si="6"/>
        <v>0</v>
      </c>
      <c r="I43" s="7">
        <f>+H43*1000</f>
        <v>0</v>
      </c>
      <c r="J43" s="34">
        <f>+H43*I$9</f>
        <v>0</v>
      </c>
      <c r="K43" s="42" t="e">
        <f t="shared" si="4"/>
        <v>#DIV/0!</v>
      </c>
      <c r="L43" s="85">
        <f t="shared" si="7"/>
        <v>0</v>
      </c>
      <c r="M43" s="7">
        <f>+L43*1000</f>
        <v>0</v>
      </c>
      <c r="N43" s="34">
        <f>+L43*M$9</f>
        <v>0</v>
      </c>
      <c r="O43" s="42" t="e">
        <f t="shared" si="5"/>
        <v>#DIV/0!</v>
      </c>
    </row>
    <row r="44" spans="1:15" ht="15">
      <c r="A44" s="46"/>
      <c r="B44" s="22" t="s">
        <v>11</v>
      </c>
      <c r="C44" s="46"/>
      <c r="D44" s="18">
        <v>0</v>
      </c>
      <c r="E44" s="7">
        <f>+D44*1000</f>
        <v>0</v>
      </c>
      <c r="F44" s="34">
        <f>+D44*E$9</f>
        <v>0</v>
      </c>
      <c r="G44" s="42" t="e">
        <f t="shared" si="3"/>
        <v>#DIV/0!</v>
      </c>
      <c r="H44" s="85">
        <f t="shared" si="6"/>
        <v>0</v>
      </c>
      <c r="I44" s="7">
        <f>+H44*1000</f>
        <v>0</v>
      </c>
      <c r="J44" s="34">
        <f>+H44*I$9</f>
        <v>0</v>
      </c>
      <c r="K44" s="42" t="e">
        <f t="shared" si="4"/>
        <v>#DIV/0!</v>
      </c>
      <c r="L44" s="85">
        <f t="shared" si="7"/>
        <v>0</v>
      </c>
      <c r="M44" s="7">
        <f>+L44*1000</f>
        <v>0</v>
      </c>
      <c r="N44" s="34">
        <f>+L44*M$9</f>
        <v>0</v>
      </c>
      <c r="O44" s="42" t="e">
        <f t="shared" si="5"/>
        <v>#DIV/0!</v>
      </c>
    </row>
    <row r="45" spans="1:15" ht="15">
      <c r="A45" s="47"/>
      <c r="B45" s="23" t="s">
        <v>26</v>
      </c>
      <c r="C45" s="47"/>
      <c r="D45" s="9"/>
      <c r="E45" s="8" t="e">
        <f>+SUM(E39:E44)</f>
        <v>#DIV/0!</v>
      </c>
      <c r="F45" s="35">
        <f>+SUM(F39:F44)</f>
        <v>0</v>
      </c>
      <c r="G45" s="43" t="e">
        <f t="shared" si="3"/>
        <v>#DIV/0!</v>
      </c>
      <c r="H45" s="9"/>
      <c r="I45" s="8" t="e">
        <f>+SUM(I39:I44)</f>
        <v>#DIV/0!</v>
      </c>
      <c r="J45" s="35">
        <f>+SUM(J39:J44)</f>
        <v>0</v>
      </c>
      <c r="K45" s="43" t="e">
        <f t="shared" si="4"/>
        <v>#DIV/0!</v>
      </c>
      <c r="L45" s="9"/>
      <c r="M45" s="8" t="e">
        <f>+SUM(M39:M44)</f>
        <v>#DIV/0!</v>
      </c>
      <c r="N45" s="35">
        <f>+SUM(N39:N44)</f>
        <v>0</v>
      </c>
      <c r="O45" s="43" t="e">
        <f t="shared" si="5"/>
        <v>#DIV/0!</v>
      </c>
    </row>
    <row r="46" spans="2:15" ht="15">
      <c r="B46" s="23"/>
      <c r="E46" s="4"/>
      <c r="G46" s="43" t="s">
        <v>18</v>
      </c>
      <c r="I46" s="4"/>
      <c r="K46" s="43" t="s">
        <v>18</v>
      </c>
      <c r="M46" s="4"/>
      <c r="O46" s="43" t="s">
        <v>18</v>
      </c>
    </row>
    <row r="47" spans="1:15" ht="15">
      <c r="A47" s="49"/>
      <c r="B47" s="23"/>
      <c r="C47" s="49"/>
      <c r="E47" s="4" t="s">
        <v>27</v>
      </c>
      <c r="F47" s="37" t="s">
        <v>29</v>
      </c>
      <c r="G47" s="43" t="s">
        <v>18</v>
      </c>
      <c r="I47" s="4" t="s">
        <v>27</v>
      </c>
      <c r="J47" s="37" t="s">
        <v>29</v>
      </c>
      <c r="K47" s="43" t="s">
        <v>18</v>
      </c>
      <c r="M47" s="4" t="s">
        <v>27</v>
      </c>
      <c r="N47" s="37" t="s">
        <v>29</v>
      </c>
      <c r="O47" s="43" t="s">
        <v>18</v>
      </c>
    </row>
    <row r="48" spans="1:15" ht="15">
      <c r="A48" s="50"/>
      <c r="B48" s="57" t="s">
        <v>65</v>
      </c>
      <c r="C48" s="50"/>
      <c r="D48" s="72" t="s">
        <v>46</v>
      </c>
      <c r="E48" s="60" t="e">
        <f>+F48/(1-D12-D13)</f>
        <v>#DIV/0!</v>
      </c>
      <c r="F48" s="38" t="e">
        <f>+E45/F36/1000</f>
        <v>#DIV/0!</v>
      </c>
      <c r="G48" s="43" t="s">
        <v>18</v>
      </c>
      <c r="H48" s="72" t="s">
        <v>46</v>
      </c>
      <c r="I48" s="60" t="e">
        <f>+J48/(1-H12-H13)</f>
        <v>#DIV/0!</v>
      </c>
      <c r="J48" s="38" t="e">
        <f>+I45/J36/1000</f>
        <v>#DIV/0!</v>
      </c>
      <c r="K48" s="43" t="s">
        <v>18</v>
      </c>
      <c r="L48" s="72" t="s">
        <v>46</v>
      </c>
      <c r="M48" s="60" t="e">
        <f>+N48/(1-L12-L13)</f>
        <v>#DIV/0!</v>
      </c>
      <c r="N48" s="38" t="e">
        <f>+M45/N36/1000</f>
        <v>#DIV/0!</v>
      </c>
      <c r="O48" s="43" t="s">
        <v>18</v>
      </c>
    </row>
    <row r="49" spans="2:15" ht="15">
      <c r="B49" s="26"/>
      <c r="G49" s="43" t="s">
        <v>18</v>
      </c>
      <c r="K49" s="43" t="s">
        <v>18</v>
      </c>
      <c r="O49" s="43" t="s">
        <v>18</v>
      </c>
    </row>
    <row r="50" spans="1:15" ht="15">
      <c r="A50" s="47"/>
      <c r="B50" s="57" t="s">
        <v>15</v>
      </c>
      <c r="C50" s="47"/>
      <c r="F50" s="47">
        <f>+F34-F45</f>
        <v>0</v>
      </c>
      <c r="G50" s="43" t="e">
        <f t="shared" si="3"/>
        <v>#DIV/0!</v>
      </c>
      <c r="J50" s="47">
        <f>+J34-J45</f>
        <v>0</v>
      </c>
      <c r="K50" s="43" t="e">
        <f t="shared" si="4"/>
        <v>#DIV/0!</v>
      </c>
      <c r="N50" s="47">
        <f>+N34-N45</f>
        <v>0</v>
      </c>
      <c r="O50" s="43" t="e">
        <f t="shared" si="5"/>
        <v>#DIV/0!</v>
      </c>
    </row>
    <row r="51" spans="1:15" ht="15">
      <c r="A51" s="46"/>
      <c r="C51" s="46"/>
      <c r="F51" s="34"/>
      <c r="G51" s="43" t="s">
        <v>18</v>
      </c>
      <c r="J51" s="34"/>
      <c r="K51" s="43" t="s">
        <v>18</v>
      </c>
      <c r="N51" s="34"/>
      <c r="O51" s="43" t="s">
        <v>18</v>
      </c>
    </row>
    <row r="52" spans="1:15" ht="15">
      <c r="A52" s="46"/>
      <c r="B52" s="21" t="s">
        <v>9</v>
      </c>
      <c r="C52" s="46"/>
      <c r="F52" s="39">
        <v>0</v>
      </c>
      <c r="G52" s="43" t="e">
        <f t="shared" si="3"/>
        <v>#DIV/0!</v>
      </c>
      <c r="J52" s="86">
        <f>+F52</f>
        <v>0</v>
      </c>
      <c r="K52" s="43" t="e">
        <f t="shared" si="4"/>
        <v>#DIV/0!</v>
      </c>
      <c r="N52" s="86">
        <f>+F52</f>
        <v>0</v>
      </c>
      <c r="O52" s="43" t="e">
        <f t="shared" si="5"/>
        <v>#DIV/0!</v>
      </c>
    </row>
    <row r="53" spans="1:15" ht="15">
      <c r="A53" s="46"/>
      <c r="C53" s="46"/>
      <c r="F53" s="34"/>
      <c r="G53" s="43" t="s">
        <v>18</v>
      </c>
      <c r="J53" s="34"/>
      <c r="K53" s="43" t="s">
        <v>18</v>
      </c>
      <c r="N53" s="34"/>
      <c r="O53" s="43" t="s">
        <v>18</v>
      </c>
    </row>
    <row r="54" spans="1:15" ht="15.75" thickBot="1">
      <c r="A54" s="47"/>
      <c r="B54" s="55" t="s">
        <v>8</v>
      </c>
      <c r="C54" s="47"/>
      <c r="F54" s="52">
        <f>+F50-F52</f>
        <v>0</v>
      </c>
      <c r="G54" s="43" t="e">
        <f t="shared" si="3"/>
        <v>#DIV/0!</v>
      </c>
      <c r="J54" s="52">
        <f>+J50-J52</f>
        <v>0</v>
      </c>
      <c r="K54" s="43" t="e">
        <f t="shared" si="4"/>
        <v>#DIV/0!</v>
      </c>
      <c r="N54" s="52">
        <f>+N50-N52</f>
        <v>0</v>
      </c>
      <c r="O54" s="43" t="e">
        <f t="shared" si="5"/>
        <v>#DIV/0!</v>
      </c>
    </row>
    <row r="55" ht="15.75" thickTop="1"/>
    <row r="56" spans="2:7" ht="15">
      <c r="B56" s="94" t="s">
        <v>58</v>
      </c>
      <c r="C56" s="88"/>
      <c r="D56" s="95" t="s">
        <v>59</v>
      </c>
      <c r="E56" s="96" t="s">
        <v>60</v>
      </c>
      <c r="F56" s="97" t="s">
        <v>61</v>
      </c>
      <c r="G56" s="98" t="s">
        <v>59</v>
      </c>
    </row>
    <row r="57" spans="2:7" ht="15">
      <c r="B57" s="68" t="str">
        <f>+E5</f>
        <v>Regular Price</v>
      </c>
      <c r="C57" s="88"/>
      <c r="D57" s="68">
        <v>100</v>
      </c>
      <c r="E57" s="89">
        <f>+E19</f>
        <v>0</v>
      </c>
      <c r="F57" s="90">
        <f>+E10</f>
        <v>0</v>
      </c>
      <c r="G57" s="91">
        <v>100</v>
      </c>
    </row>
    <row r="58" spans="2:7" ht="15">
      <c r="B58" s="68" t="str">
        <f>+I5</f>
        <v>Low Price</v>
      </c>
      <c r="C58" s="88"/>
      <c r="D58" s="92" t="e">
        <f>+E58/E$57*100</f>
        <v>#DIV/0!</v>
      </c>
      <c r="E58" s="89">
        <f>+I19</f>
        <v>0</v>
      </c>
      <c r="F58" s="90">
        <f>+I10</f>
        <v>0.05031</v>
      </c>
      <c r="G58" s="93" t="e">
        <f>+F58/F$57*100</f>
        <v>#DIV/0!</v>
      </c>
    </row>
    <row r="59" spans="2:7" ht="15">
      <c r="B59" s="68" t="str">
        <f>+M5</f>
        <v>High Price</v>
      </c>
      <c r="C59" s="88"/>
      <c r="D59" s="92" t="e">
        <f>+E59/E$57*100</f>
        <v>#DIV/0!</v>
      </c>
      <c r="E59" s="89">
        <f>+M19</f>
        <v>0</v>
      </c>
      <c r="F59" s="90">
        <f>+M10</f>
        <v>0.03193</v>
      </c>
      <c r="G59" s="93" t="e">
        <f>+F59/F$57*100</f>
        <v>#DIV/0!</v>
      </c>
    </row>
  </sheetData>
  <printOptions/>
  <pageMargins left="0.3" right="0.3" top="0.22" bottom="0.31" header="0.13" footer="0.16"/>
  <pageSetup fitToHeight="1" fitToWidth="1" horizontalDpi="300" verticalDpi="300" orientation="landscape" paperSize="9" scale="69" r:id="rId2"/>
  <headerFooter alignWithMargins="0">
    <oddFooter>&amp;C&amp;F &amp;RUpdated on 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Hongkong Post New DM Website</dc:title>
  <dc:subject/>
  <dc:creator>Samson Tam</dc:creator>
  <cp:keywords/>
  <dc:description/>
  <cp:lastModifiedBy>Nick</cp:lastModifiedBy>
  <cp:lastPrinted>2005-09-13T09:02:09Z</cp:lastPrinted>
  <dcterms:created xsi:type="dcterms:W3CDTF">2005-09-13T06:12:01Z</dcterms:created>
  <dcterms:modified xsi:type="dcterms:W3CDTF">2005-09-14T04:28:12Z</dcterms:modified>
  <cp:category/>
  <cp:version/>
  <cp:contentType/>
  <cp:contentStatus/>
</cp:coreProperties>
</file>