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4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<sst xmlns="http://schemas.openxmlformats.org/spreadsheetml/2006/main" count="66" uniqueCount="51">
  <si>
    <t>Product Delivery</t>
  </si>
  <si>
    <t>Premium</t>
  </si>
  <si>
    <t>Promotion Costs</t>
  </si>
  <si>
    <t>Production</t>
  </si>
  <si>
    <t>Postage</t>
  </si>
  <si>
    <t>List Costs</t>
  </si>
  <si>
    <t>Lettershopping</t>
  </si>
  <si>
    <t>Revenue</t>
  </si>
  <si>
    <t>Operating Profit</t>
  </si>
  <si>
    <t>Overhead Allocations</t>
  </si>
  <si>
    <t>Creative</t>
  </si>
  <si>
    <t>Others</t>
  </si>
  <si>
    <t>Order Processing</t>
  </si>
  <si>
    <t>Commissions</t>
  </si>
  <si>
    <t>Profit Prior Promotion (PPP)</t>
  </si>
  <si>
    <t>Profit Prior Allocations (PPA)</t>
  </si>
  <si>
    <t>Shipping &amp; Handling</t>
  </si>
  <si>
    <t>Unit Selling Price</t>
  </si>
  <si>
    <t xml:space="preserve"> </t>
  </si>
  <si>
    <t>Product Manufacturing (COGS)</t>
  </si>
  <si>
    <t>Direct Costs (or Per Order Costs)</t>
  </si>
  <si>
    <t>Bank or Credit Card Charges</t>
  </si>
  <si>
    <t>Gross Orders</t>
  </si>
  <si>
    <t>Rejects or Returns</t>
  </si>
  <si>
    <t>Bad Debts</t>
  </si>
  <si>
    <t>Total Direct Cost</t>
  </si>
  <si>
    <t>Total Promotion Cost</t>
  </si>
  <si>
    <t>Gross</t>
  </si>
  <si>
    <t>Unit PPP (or Allowable) Net</t>
  </si>
  <si>
    <t>Net</t>
  </si>
  <si>
    <t>Total Revenue</t>
  </si>
  <si>
    <t>Mailing Quantity</t>
  </si>
  <si>
    <t>Net Pull% (Net Orders)</t>
  </si>
  <si>
    <t>Gross Pull%</t>
  </si>
  <si>
    <t>Per Unit</t>
  </si>
  <si>
    <t>Total</t>
  </si>
  <si>
    <t>Per Unit</t>
  </si>
  <si>
    <t>Total</t>
  </si>
  <si>
    <t>Per M Cost</t>
  </si>
  <si>
    <t>Billing &amp; Collections</t>
  </si>
  <si>
    <t>Mailing Date</t>
  </si>
  <si>
    <t>ABC-20053918</t>
  </si>
  <si>
    <t>Marketing Data</t>
  </si>
  <si>
    <t>Financial Data</t>
  </si>
  <si>
    <t>Promotion Campaign Code</t>
  </si>
  <si>
    <t>&gt;&gt;&gt;</t>
  </si>
  <si>
    <t>Ratio</t>
  </si>
  <si>
    <t>Profit</t>
  </si>
  <si>
    <t>SAMPLE</t>
  </si>
  <si>
    <t>Direct Mail Campaign P&amp;L and Breakeven Analysis</t>
  </si>
  <si>
    <t>Break Even Pull%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</si>
</sst>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.0_);_(* \(#,##0.0\);_(* &quot;-&quot;??_);_(@_)"/>
    <numFmt numFmtId="175" formatCode="_(* #,##0_);_(* \(#,##0\);_(* &quot;-&quot;??_);_(@_)"/>
    <numFmt numFmtId="176" formatCode="0.0%"/>
    <numFmt numFmtId="177" formatCode="_(* #,##0.0_);_(* \(#,##0.0\);_(* &quot;-&quot;?_);_(@_)"/>
    <numFmt numFmtId="178" formatCode="0.0"/>
    <numFmt numFmtId="179" formatCode="0.00_);[Red]\(0.00\)"/>
    <numFmt numFmtId="180" formatCode="_(* #,##0.000_);_(* \(#,##0.000\);_(* &quot;-&quot;??_);_(@_)"/>
    <numFmt numFmtId="181" formatCode="_(&quot;HK$&quot;* #,##0.0_);_(&quot;HK$&quot;* \(#,##0.0\);_(&quot;HK$&quot;* &quot;-&quot;??_);_(@_)"/>
    <numFmt numFmtId="182" formatCode="_(&quot;HK$&quot;* #,##0_);_(&quot;HK$&quot;* \(#,##0\);_(&quot;HK$&quot;* &quot;-&quot;??_);_(@_)"/>
  </numFmts>
  <fonts count="9">
    <font>
      <sz val="10"/>
      <name val="Trebuchet MS"/>
      <family val="0"/>
    </font>
    <font>
      <sz val="9"/>
      <name val="細明體"/>
      <family val="3"/>
    </font>
    <font>
      <b/>
      <sz val="10"/>
      <name val="Trebuchet MS"/>
      <family val="0"/>
    </font>
    <font>
      <b/>
      <u val="single"/>
      <sz val="10"/>
      <name val="Trebuchet MS"/>
      <family val="2"/>
    </font>
    <font>
      <u val="single"/>
      <sz val="10"/>
      <name val="Trebuchet MS"/>
      <family val="2"/>
    </font>
    <font>
      <u val="singleAccounting"/>
      <sz val="10"/>
      <name val="Trebuchet MS"/>
      <family val="2"/>
    </font>
    <font>
      <u val="single"/>
      <sz val="10"/>
      <color indexed="12"/>
      <name val="Trebuchet MS"/>
      <family val="2"/>
    </font>
    <font>
      <u val="single"/>
      <sz val="10"/>
      <color indexed="36"/>
      <name val="Trebuchet MS"/>
      <family val="2"/>
    </font>
    <font>
      <b/>
      <u val="single"/>
      <sz val="13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175" fontId="0" fillId="0" borderId="0" xfId="15" applyNumberFormat="1" applyAlignment="1">
      <alignment horizontal="center"/>
    </xf>
    <xf numFmtId="176" fontId="0" fillId="0" borderId="0" xfId="0" applyNumberFormat="1" applyAlignment="1">
      <alignment/>
    </xf>
    <xf numFmtId="175" fontId="2" fillId="0" borderId="0" xfId="0" applyNumberFormat="1" applyFont="1" applyAlignment="1">
      <alignment horizontal="center"/>
    </xf>
    <xf numFmtId="175" fontId="2" fillId="0" borderId="0" xfId="15" applyNumberFormat="1" applyFont="1" applyAlignment="1">
      <alignment horizontal="center"/>
    </xf>
    <xf numFmtId="10" fontId="2" fillId="0" borderId="0" xfId="21" applyNumberFormat="1" applyFont="1" applyAlignment="1">
      <alignment/>
    </xf>
    <xf numFmtId="169" fontId="0" fillId="0" borderId="0" xfId="17" applyAlignment="1">
      <alignment horizontal="center"/>
    </xf>
    <xf numFmtId="169" fontId="2" fillId="0" borderId="0" xfId="17" applyFont="1" applyAlignment="1">
      <alignment horizontal="center"/>
    </xf>
    <xf numFmtId="169" fontId="0" fillId="0" borderId="0" xfId="17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69" fontId="5" fillId="0" borderId="0" xfId="17" applyFont="1" applyAlignment="1">
      <alignment horizontal="center"/>
    </xf>
    <xf numFmtId="174" fontId="0" fillId="0" borderId="0" xfId="15" applyNumberFormat="1" applyAlignment="1">
      <alignment horizontal="left"/>
    </xf>
    <xf numFmtId="3" fontId="2" fillId="2" borderId="0" xfId="0" applyNumberFormat="1" applyFont="1" applyFill="1" applyAlignment="1">
      <alignment horizontal="right"/>
    </xf>
    <xf numFmtId="10" fontId="2" fillId="2" borderId="0" xfId="0" applyNumberFormat="1" applyFont="1" applyFill="1" applyAlignment="1">
      <alignment horizontal="right"/>
    </xf>
    <xf numFmtId="176" fontId="0" fillId="2" borderId="0" xfId="21" applyNumberFormat="1" applyFill="1" applyAlignment="1">
      <alignment/>
    </xf>
    <xf numFmtId="169" fontId="0" fillId="2" borderId="0" xfId="17" applyFill="1" applyAlignment="1">
      <alignment horizontal="center"/>
    </xf>
    <xf numFmtId="182" fontId="0" fillId="2" borderId="0" xfId="17" applyNumberFormat="1" applyFill="1" applyAlignment="1">
      <alignment/>
    </xf>
    <xf numFmtId="169" fontId="0" fillId="2" borderId="0" xfId="17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left"/>
    </xf>
    <xf numFmtId="0" fontId="0" fillId="3" borderId="0" xfId="0" applyFont="1" applyFill="1" applyAlignment="1">
      <alignment horizontal="right"/>
    </xf>
    <xf numFmtId="0" fontId="0" fillId="3" borderId="0" xfId="0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69" fontId="0" fillId="0" borderId="0" xfId="17" applyBorder="1" applyAlignment="1">
      <alignment horizontal="center"/>
    </xf>
    <xf numFmtId="169" fontId="2" fillId="0" borderId="0" xfId="17" applyFont="1" applyBorder="1" applyAlignment="1">
      <alignment horizontal="center"/>
    </xf>
    <xf numFmtId="169" fontId="5" fillId="0" borderId="0" xfId="17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2" fillId="0" borderId="0" xfId="21" applyNumberFormat="1" applyFont="1" applyBorder="1" applyAlignment="1">
      <alignment horizontal="center"/>
    </xf>
    <xf numFmtId="169" fontId="0" fillId="2" borderId="0" xfId="17" applyFill="1" applyBorder="1" applyAlignment="1">
      <alignment horizontal="center"/>
    </xf>
    <xf numFmtId="9" fontId="2" fillId="0" borderId="0" xfId="17" applyNumberFormat="1" applyFont="1" applyBorder="1" applyAlignment="1">
      <alignment horizontal="center"/>
    </xf>
    <xf numFmtId="176" fontId="2" fillId="0" borderId="0" xfId="2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6" fontId="0" fillId="0" borderId="0" xfId="21" applyNumberFormat="1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69" fontId="0" fillId="3" borderId="0" xfId="17" applyFill="1" applyBorder="1" applyAlignment="1">
      <alignment horizontal="center"/>
    </xf>
    <xf numFmtId="169" fontId="2" fillId="3" borderId="0" xfId="17" applyFont="1" applyFill="1" applyBorder="1" applyAlignment="1">
      <alignment horizontal="center"/>
    </xf>
    <xf numFmtId="169" fontId="5" fillId="3" borderId="0" xfId="17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0" fontId="2" fillId="3" borderId="0" xfId="2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9" fontId="2" fillId="0" borderId="1" xfId="17" applyFont="1" applyBorder="1" applyAlignment="1">
      <alignment horizontal="center"/>
    </xf>
    <xf numFmtId="15" fontId="0" fillId="2" borderId="0" xfId="0" applyNumberForma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4" borderId="0" xfId="0" applyFont="1" applyFill="1" applyAlignment="1">
      <alignment horizontal="right"/>
    </xf>
    <xf numFmtId="10" fontId="2" fillId="0" borderId="0" xfId="21" applyNumberFormat="1" applyFont="1" applyFill="1" applyAlignment="1">
      <alignment horizontal="center"/>
    </xf>
    <xf numFmtId="10" fontId="0" fillId="2" borderId="0" xfId="21" applyNumberFormat="1" applyFill="1" applyAlignment="1">
      <alignment/>
    </xf>
    <xf numFmtId="10" fontId="0" fillId="2" borderId="0" xfId="0" applyNumberFormat="1" applyFill="1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2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4300" y="1219200"/>
          <a:ext cx="23050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4300" y="3124200"/>
          <a:ext cx="23050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14300" y="647700"/>
          <a:ext cx="23050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14300" y="9058275"/>
          <a:ext cx="23050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14300" y="9439275"/>
          <a:ext cx="23050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2</xdr:col>
      <xdr:colOff>0</xdr:colOff>
      <xdr:row>54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14300" y="10201275"/>
          <a:ext cx="23050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="75" zoomScaleNormal="75" workbookViewId="0" topLeftCell="A22">
      <selection activeCell="B55" sqref="B55"/>
    </sheetView>
  </sheetViews>
  <sheetFormatPr defaultColWidth="9.140625" defaultRowHeight="15"/>
  <cols>
    <col min="1" max="1" width="1.7109375" style="41" customWidth="1"/>
    <col min="2" max="2" width="34.57421875" style="21" customWidth="1"/>
    <col min="3" max="3" width="1.7109375" style="41" customWidth="1"/>
    <col min="4" max="4" width="11.57421875" style="0" customWidth="1"/>
    <col min="5" max="5" width="15.57421875" style="1" bestFit="1" customWidth="1"/>
    <col min="6" max="6" width="18.140625" style="29" bestFit="1" customWidth="1"/>
    <col min="7" max="7" width="11.140625" style="29" customWidth="1"/>
  </cols>
  <sheetData>
    <row r="1" spans="1:3" ht="18">
      <c r="A1" s="48"/>
      <c r="B1" s="55" t="s">
        <v>49</v>
      </c>
      <c r="C1" s="48"/>
    </row>
    <row r="2" spans="1:3" ht="18">
      <c r="A2" s="48"/>
      <c r="B2" s="55"/>
      <c r="C2" s="48"/>
    </row>
    <row r="3" spans="1:3" ht="15">
      <c r="A3" s="48"/>
      <c r="B3" s="28"/>
      <c r="C3" s="48"/>
    </row>
    <row r="4" spans="2:5" ht="15">
      <c r="B4" s="53" t="s">
        <v>44</v>
      </c>
      <c r="D4" s="28"/>
      <c r="E4" s="51" t="s">
        <v>41</v>
      </c>
    </row>
    <row r="5" spans="2:4" ht="15">
      <c r="B5" s="20"/>
      <c r="D5" s="10"/>
    </row>
    <row r="6" spans="4:5" ht="15">
      <c r="D6" s="61" t="s">
        <v>48</v>
      </c>
      <c r="E6" s="1" t="s">
        <v>18</v>
      </c>
    </row>
    <row r="7" ht="15">
      <c r="B7" s="53" t="s">
        <v>42</v>
      </c>
    </row>
    <row r="8" ht="15">
      <c r="B8" s="20"/>
    </row>
    <row r="9" spans="2:5" ht="15">
      <c r="B9" s="22" t="s">
        <v>40</v>
      </c>
      <c r="E9" s="50">
        <v>38528</v>
      </c>
    </row>
    <row r="10" spans="2:5" ht="15">
      <c r="B10" s="22" t="s">
        <v>31</v>
      </c>
      <c r="E10" s="14">
        <v>50000</v>
      </c>
    </row>
    <row r="11" spans="2:6" ht="15">
      <c r="B11" s="22" t="s">
        <v>33</v>
      </c>
      <c r="D11" s="57" t="s">
        <v>45</v>
      </c>
      <c r="E11" s="15">
        <v>0.038</v>
      </c>
      <c r="F11" s="56" t="s">
        <v>18</v>
      </c>
    </row>
    <row r="12" spans="2:5" ht="15">
      <c r="B12" s="21" t="s">
        <v>22</v>
      </c>
      <c r="E12" s="2">
        <f>+E10*E11</f>
        <v>1900</v>
      </c>
    </row>
    <row r="13" spans="2:5" ht="15">
      <c r="B13" s="23" t="s">
        <v>23</v>
      </c>
      <c r="D13" s="16">
        <v>0.05</v>
      </c>
      <c r="E13" s="13">
        <f>+D13*E12</f>
        <v>95</v>
      </c>
    </row>
    <row r="14" spans="2:5" ht="15">
      <c r="B14" s="23" t="s">
        <v>24</v>
      </c>
      <c r="D14" s="16">
        <v>0.005</v>
      </c>
      <c r="E14" s="13">
        <f>+D14*E12</f>
        <v>9.5</v>
      </c>
    </row>
    <row r="15" spans="2:5" ht="15">
      <c r="B15" s="22" t="s">
        <v>32</v>
      </c>
      <c r="D15" s="6">
        <f>+E15/E10</f>
        <v>0.03591</v>
      </c>
      <c r="E15" s="5">
        <f>+E12-E13-E14</f>
        <v>1795.5</v>
      </c>
    </row>
    <row r="17" spans="2:7" ht="15">
      <c r="B17" s="53" t="s">
        <v>43</v>
      </c>
      <c r="G17" s="34" t="s">
        <v>47</v>
      </c>
    </row>
    <row r="18" ht="15">
      <c r="G18" s="39" t="s">
        <v>46</v>
      </c>
    </row>
    <row r="19" spans="1:7" ht="15">
      <c r="A19" s="42"/>
      <c r="B19" s="22" t="s">
        <v>7</v>
      </c>
      <c r="C19" s="42"/>
      <c r="E19" s="11" t="s">
        <v>34</v>
      </c>
      <c r="F19" s="30" t="s">
        <v>35</v>
      </c>
      <c r="G19" s="30"/>
    </row>
    <row r="20" spans="1:7" ht="15">
      <c r="A20" s="43"/>
      <c r="B20" s="23" t="s">
        <v>17</v>
      </c>
      <c r="C20" s="43"/>
      <c r="E20" s="17">
        <v>469</v>
      </c>
      <c r="F20" s="31">
        <f>+E20*E$15</f>
        <v>842089.5</v>
      </c>
      <c r="G20" s="31"/>
    </row>
    <row r="21" spans="1:7" ht="15">
      <c r="A21" s="43"/>
      <c r="B21" s="23" t="s">
        <v>16</v>
      </c>
      <c r="C21" s="43"/>
      <c r="E21" s="17">
        <v>20</v>
      </c>
      <c r="F21" s="31">
        <f>+E21*E$15</f>
        <v>35910</v>
      </c>
      <c r="G21" s="31"/>
    </row>
    <row r="22" spans="1:7" ht="15">
      <c r="A22" s="44"/>
      <c r="B22" s="24" t="s">
        <v>30</v>
      </c>
      <c r="C22" s="44"/>
      <c r="E22" s="8">
        <f>+E20+E21</f>
        <v>489</v>
      </c>
      <c r="F22" s="32">
        <f>+F20+F21</f>
        <v>877999.5</v>
      </c>
      <c r="G22" s="37">
        <v>1</v>
      </c>
    </row>
    <row r="23" spans="1:7" ht="15">
      <c r="A23" s="43"/>
      <c r="C23" s="43"/>
      <c r="E23" s="7"/>
      <c r="F23" s="31"/>
      <c r="G23" s="31"/>
    </row>
    <row r="24" spans="1:7" ht="17.25">
      <c r="A24" s="45"/>
      <c r="B24" s="22" t="s">
        <v>20</v>
      </c>
      <c r="C24" s="45"/>
      <c r="E24" s="12" t="s">
        <v>36</v>
      </c>
      <c r="F24" s="33" t="s">
        <v>37</v>
      </c>
      <c r="G24" s="33"/>
    </row>
    <row r="25" spans="1:7" ht="15">
      <c r="A25" s="43"/>
      <c r="B25" s="23" t="s">
        <v>19</v>
      </c>
      <c r="C25" s="43"/>
      <c r="E25" s="17">
        <v>75</v>
      </c>
      <c r="F25" s="31">
        <f>+E25*(E12-E13)</f>
        <v>135375</v>
      </c>
      <c r="G25" s="40">
        <f>+F25/F$22</f>
        <v>0.1541857370078229</v>
      </c>
    </row>
    <row r="26" spans="1:7" ht="15">
      <c r="A26" s="43"/>
      <c r="B26" s="23" t="s">
        <v>12</v>
      </c>
      <c r="C26" s="43"/>
      <c r="E26" s="17">
        <v>7</v>
      </c>
      <c r="F26" s="31">
        <f>+E26*E12</f>
        <v>13300</v>
      </c>
      <c r="G26" s="40">
        <f aca="true" t="shared" si="0" ref="G26:G31">+F26/F$22</f>
        <v>0.015148072407786109</v>
      </c>
    </row>
    <row r="27" spans="1:7" ht="15">
      <c r="A27" s="43"/>
      <c r="B27" s="23" t="s">
        <v>0</v>
      </c>
      <c r="C27" s="43"/>
      <c r="E27" s="17">
        <v>25</v>
      </c>
      <c r="F27" s="31">
        <f>+E27*E12</f>
        <v>47500</v>
      </c>
      <c r="G27" s="40">
        <f t="shared" si="0"/>
        <v>0.054100258599236103</v>
      </c>
    </row>
    <row r="28" spans="1:7" ht="15">
      <c r="A28" s="43"/>
      <c r="B28" s="23" t="s">
        <v>1</v>
      </c>
      <c r="C28" s="43"/>
      <c r="E28" s="17">
        <v>10</v>
      </c>
      <c r="F28" s="31">
        <f>+E28*E12</f>
        <v>19000</v>
      </c>
      <c r="G28" s="40">
        <f t="shared" si="0"/>
        <v>0.02164010343969444</v>
      </c>
    </row>
    <row r="29" spans="1:7" ht="15">
      <c r="A29" s="43"/>
      <c r="B29" s="23" t="s">
        <v>39</v>
      </c>
      <c r="C29" s="43"/>
      <c r="E29" s="17">
        <v>8</v>
      </c>
      <c r="F29" s="31">
        <f>+E29*E12</f>
        <v>15200</v>
      </c>
      <c r="G29" s="40">
        <f t="shared" si="0"/>
        <v>0.017312082751755553</v>
      </c>
    </row>
    <row r="30" spans="1:7" ht="15">
      <c r="A30" s="43"/>
      <c r="B30" s="23" t="s">
        <v>21</v>
      </c>
      <c r="C30" s="43"/>
      <c r="D30" s="59">
        <v>0.0225</v>
      </c>
      <c r="E30" s="7">
        <f>+D30*E22</f>
        <v>11.0025</v>
      </c>
      <c r="F30" s="31">
        <f>+E30*E15</f>
        <v>19754.98875</v>
      </c>
      <c r="G30" s="40">
        <f t="shared" si="0"/>
        <v>0.0225</v>
      </c>
    </row>
    <row r="31" spans="1:7" ht="15">
      <c r="A31" s="43"/>
      <c r="B31" s="23" t="s">
        <v>13</v>
      </c>
      <c r="C31" s="43"/>
      <c r="D31" s="60">
        <v>0.05</v>
      </c>
      <c r="E31" s="7">
        <f>+D31*E22</f>
        <v>24.450000000000003</v>
      </c>
      <c r="F31" s="31">
        <f>+E31*E15</f>
        <v>43899.975000000006</v>
      </c>
      <c r="G31" s="40">
        <f t="shared" si="0"/>
        <v>0.05000000000000001</v>
      </c>
    </row>
    <row r="32" spans="1:7" ht="15">
      <c r="A32" s="44"/>
      <c r="B32" s="24" t="s">
        <v>25</v>
      </c>
      <c r="C32" s="44"/>
      <c r="D32" s="3"/>
      <c r="E32" s="8">
        <f>+F32/E15</f>
        <v>163.75937830687832</v>
      </c>
      <c r="F32" s="32">
        <f>+SUM(F25:F31)</f>
        <v>294029.96375</v>
      </c>
      <c r="G32" s="38">
        <f>+F32/F$22</f>
        <v>0.3348862542062951</v>
      </c>
    </row>
    <row r="33" spans="1:7" ht="15">
      <c r="A33" s="43"/>
      <c r="C33" s="43"/>
      <c r="E33" s="7"/>
      <c r="F33" s="31"/>
      <c r="G33" s="38" t="s">
        <v>18</v>
      </c>
    </row>
    <row r="34" spans="1:7" ht="15">
      <c r="A34" s="44"/>
      <c r="B34" s="25" t="s">
        <v>14</v>
      </c>
      <c r="C34" s="44"/>
      <c r="E34" s="8" t="s">
        <v>18</v>
      </c>
      <c r="F34" s="32">
        <f>+F22-F32</f>
        <v>583969.53625</v>
      </c>
      <c r="G34" s="38">
        <f aca="true" t="shared" si="1" ref="G34:G54">+F34/F$22</f>
        <v>0.6651137457937049</v>
      </c>
    </row>
    <row r="35" spans="1:7" ht="15">
      <c r="A35" s="43"/>
      <c r="B35" s="25"/>
      <c r="C35" s="43"/>
      <c r="E35" s="7"/>
      <c r="F35" s="31"/>
      <c r="G35" s="38" t="s">
        <v>18</v>
      </c>
    </row>
    <row r="36" spans="1:7" ht="15">
      <c r="A36" s="43"/>
      <c r="B36" s="25" t="s">
        <v>28</v>
      </c>
      <c r="C36" s="43"/>
      <c r="E36" s="8">
        <f>+E22-E32</f>
        <v>325.2406216931217</v>
      </c>
      <c r="F36" s="31">
        <f>+F34/E15</f>
        <v>325.2406216931217</v>
      </c>
      <c r="G36" s="38" t="s">
        <v>18</v>
      </c>
    </row>
    <row r="37" ht="15">
      <c r="G37" s="38" t="s">
        <v>18</v>
      </c>
    </row>
    <row r="38" spans="1:7" ht="15">
      <c r="A38" s="42"/>
      <c r="B38" s="25" t="s">
        <v>2</v>
      </c>
      <c r="C38" s="42"/>
      <c r="E38" s="11" t="s">
        <v>38</v>
      </c>
      <c r="F38" s="30" t="s">
        <v>37</v>
      </c>
      <c r="G38" s="38" t="s">
        <v>18</v>
      </c>
    </row>
    <row r="39" spans="1:7" ht="15">
      <c r="A39" s="43"/>
      <c r="B39" s="26" t="s">
        <v>10</v>
      </c>
      <c r="C39" s="43"/>
      <c r="D39" s="18">
        <v>28500</v>
      </c>
      <c r="E39" s="7">
        <f>+D39/E10*1000</f>
        <v>570</v>
      </c>
      <c r="F39" s="31">
        <f>+D39</f>
        <v>28500</v>
      </c>
      <c r="G39" s="40">
        <f t="shared" si="1"/>
        <v>0.03246015515954166</v>
      </c>
    </row>
    <row r="40" spans="1:7" ht="15">
      <c r="A40" s="43"/>
      <c r="B40" s="23" t="s">
        <v>3</v>
      </c>
      <c r="C40" s="43"/>
      <c r="D40" s="19">
        <v>3.2</v>
      </c>
      <c r="E40" s="7">
        <f>+D40*1000</f>
        <v>3200</v>
      </c>
      <c r="F40" s="31">
        <f>+D40*E$10</f>
        <v>160000</v>
      </c>
      <c r="G40" s="40">
        <f t="shared" si="1"/>
        <v>0.1822324500184795</v>
      </c>
    </row>
    <row r="41" spans="1:7" ht="15">
      <c r="A41" s="43"/>
      <c r="B41" s="23" t="s">
        <v>4</v>
      </c>
      <c r="C41" s="43"/>
      <c r="D41" s="19">
        <v>1.4</v>
      </c>
      <c r="E41" s="7">
        <f>+D41*1000</f>
        <v>1400</v>
      </c>
      <c r="F41" s="31">
        <f>+D41*E$10</f>
        <v>70000</v>
      </c>
      <c r="G41" s="40">
        <f t="shared" si="1"/>
        <v>0.07972669688308479</v>
      </c>
    </row>
    <row r="42" spans="1:7" ht="15">
      <c r="A42" s="43"/>
      <c r="B42" s="23" t="s">
        <v>5</v>
      </c>
      <c r="C42" s="43"/>
      <c r="D42" s="19">
        <v>1.2</v>
      </c>
      <c r="E42" s="7">
        <f>+D42*1000</f>
        <v>1200</v>
      </c>
      <c r="F42" s="31">
        <f>+D42*E$10</f>
        <v>60000</v>
      </c>
      <c r="G42" s="40">
        <f t="shared" si="1"/>
        <v>0.06833716875692981</v>
      </c>
    </row>
    <row r="43" spans="1:7" ht="15">
      <c r="A43" s="43"/>
      <c r="B43" s="23" t="s">
        <v>6</v>
      </c>
      <c r="C43" s="43"/>
      <c r="D43" s="19">
        <v>0.4</v>
      </c>
      <c r="E43" s="7">
        <f>+D43*1000</f>
        <v>400</v>
      </c>
      <c r="F43" s="31">
        <f>+D43*E$10</f>
        <v>20000</v>
      </c>
      <c r="G43" s="40">
        <f t="shared" si="1"/>
        <v>0.02277905625230994</v>
      </c>
    </row>
    <row r="44" spans="1:7" ht="15">
      <c r="A44" s="43"/>
      <c r="B44" s="23" t="s">
        <v>11</v>
      </c>
      <c r="C44" s="43"/>
      <c r="D44" s="19">
        <v>0.2</v>
      </c>
      <c r="E44" s="7">
        <f>+D44*1000</f>
        <v>200</v>
      </c>
      <c r="F44" s="31">
        <f>+D44*E$10</f>
        <v>10000</v>
      </c>
      <c r="G44" s="40">
        <f t="shared" si="1"/>
        <v>0.01138952812615497</v>
      </c>
    </row>
    <row r="45" spans="1:7" ht="15">
      <c r="A45" s="44"/>
      <c r="B45" s="24" t="s">
        <v>26</v>
      </c>
      <c r="C45" s="44"/>
      <c r="D45" s="9"/>
      <c r="E45" s="8">
        <f>+SUM(E39:E44)</f>
        <v>6970</v>
      </c>
      <c r="F45" s="32">
        <f>+SUM(F39:F44)</f>
        <v>348500</v>
      </c>
      <c r="G45" s="38">
        <f t="shared" si="1"/>
        <v>0.3969250551965007</v>
      </c>
    </row>
    <row r="46" spans="2:7" ht="15">
      <c r="B46" s="24"/>
      <c r="E46" s="4"/>
      <c r="G46" s="38" t="s">
        <v>18</v>
      </c>
    </row>
    <row r="47" spans="1:7" ht="15">
      <c r="A47" s="46"/>
      <c r="B47" s="24"/>
      <c r="C47" s="46"/>
      <c r="E47" s="4" t="s">
        <v>27</v>
      </c>
      <c r="F47" s="34" t="s">
        <v>29</v>
      </c>
      <c r="G47" s="38" t="s">
        <v>18</v>
      </c>
    </row>
    <row r="48" spans="1:7" ht="15">
      <c r="A48" s="47"/>
      <c r="B48" s="54" t="s">
        <v>50</v>
      </c>
      <c r="C48" s="47"/>
      <c r="D48" s="57" t="s">
        <v>45</v>
      </c>
      <c r="E48" s="58">
        <f>+F48/(1-D13-D14)</f>
        <v>0.022677552813869066</v>
      </c>
      <c r="F48" s="35">
        <f>+E45/F36/1000</f>
        <v>0.021430287409106265</v>
      </c>
      <c r="G48" s="38" t="s">
        <v>18</v>
      </c>
    </row>
    <row r="49" spans="2:7" ht="15">
      <c r="B49" s="27"/>
      <c r="G49" s="38" t="s">
        <v>18</v>
      </c>
    </row>
    <row r="50" spans="1:7" ht="15">
      <c r="A50" s="44"/>
      <c r="B50" s="54" t="s">
        <v>15</v>
      </c>
      <c r="C50" s="44"/>
      <c r="F50" s="44">
        <f>+F34-F45</f>
        <v>235469.53625</v>
      </c>
      <c r="G50" s="38">
        <f t="shared" si="1"/>
        <v>0.26818869059720424</v>
      </c>
    </row>
    <row r="51" spans="1:7" ht="15">
      <c r="A51" s="43"/>
      <c r="C51" s="43"/>
      <c r="F51" s="31"/>
      <c r="G51" s="38" t="s">
        <v>18</v>
      </c>
    </row>
    <row r="52" spans="1:7" ht="15">
      <c r="A52" s="43"/>
      <c r="B52" s="22" t="s">
        <v>9</v>
      </c>
      <c r="C52" s="43"/>
      <c r="F52" s="36">
        <v>30000</v>
      </c>
      <c r="G52" s="38">
        <f t="shared" si="1"/>
        <v>0.03416858437846491</v>
      </c>
    </row>
    <row r="53" spans="1:7" ht="15">
      <c r="A53" s="43"/>
      <c r="C53" s="43"/>
      <c r="F53" s="31"/>
      <c r="G53" s="38" t="s">
        <v>18</v>
      </c>
    </row>
    <row r="54" spans="1:7" ht="15.75" thickBot="1">
      <c r="A54" s="44"/>
      <c r="B54" s="52" t="s">
        <v>8</v>
      </c>
      <c r="C54" s="44"/>
      <c r="F54" s="49">
        <f>+F50-F52</f>
        <v>205469.53625</v>
      </c>
      <c r="G54" s="38">
        <f t="shared" si="1"/>
        <v>0.2340201062187393</v>
      </c>
    </row>
    <row r="55" ht="15.75" thickTop="1"/>
  </sheetData>
  <printOptions/>
  <pageMargins left="0.47" right="0.3" top="0.41" bottom="0.31" header="0.13" footer="0.16"/>
  <pageSetup fitToHeight="1" fitToWidth="1" horizontalDpi="300" verticalDpi="300" orientation="portrait" paperSize="9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Hongkong Post New DM Website</dc:title>
  <dc:subject/>
  <dc:creator>Samson Tam</dc:creator>
  <cp:keywords/>
  <dc:description/>
  <cp:lastModifiedBy>Nick</cp:lastModifiedBy>
  <cp:lastPrinted>2005-09-13T08:11:25Z</cp:lastPrinted>
  <dcterms:created xsi:type="dcterms:W3CDTF">2005-09-13T06:12:01Z</dcterms:created>
  <dcterms:modified xsi:type="dcterms:W3CDTF">2005-09-14T04:22:31Z</dcterms:modified>
  <cp:category/>
  <cp:version/>
  <cp:contentType/>
  <cp:contentStatus/>
</cp:coreProperties>
</file>